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DF9F1394-CE55-4646-B770-2EDCB1138CF1}" xr6:coauthVersionLast="45" xr6:coauthVersionMax="45" xr10:uidLastSave="{00000000-0000-0000-0000-000000000000}"/>
  <bookViews>
    <workbookView xWindow="-120" yWindow="-120" windowWidth="20730" windowHeight="11160" tabRatio="760" xr2:uid="{00000000-000D-0000-FFFF-FFFF00000000}"/>
  </bookViews>
  <sheets>
    <sheet name="ვარკეთილი" sheetId="6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1" i="6" l="1"/>
  <c r="K15" i="6" l="1"/>
  <c r="J10" i="6"/>
  <c r="J11" i="6"/>
  <c r="J12" i="6"/>
  <c r="J13" i="6"/>
  <c r="J14" i="6"/>
  <c r="J15" i="6"/>
  <c r="J20" i="6"/>
  <c r="J23" i="6"/>
  <c r="J24" i="6"/>
  <c r="J31" i="6"/>
  <c r="J38" i="6"/>
  <c r="J39" i="6"/>
  <c r="H10" i="6"/>
  <c r="H11" i="6"/>
  <c r="K11" i="6" s="1"/>
  <c r="H12" i="6"/>
  <c r="H13" i="6"/>
  <c r="K13" i="6" s="1"/>
  <c r="H14" i="6"/>
  <c r="K14" i="6" s="1"/>
  <c r="H15" i="6"/>
  <c r="H20" i="6"/>
  <c r="H23" i="6"/>
  <c r="H24" i="6"/>
  <c r="H31" i="6"/>
  <c r="H38" i="6"/>
  <c r="H39" i="6"/>
  <c r="F10" i="6"/>
  <c r="F11" i="6"/>
  <c r="F12" i="6"/>
  <c r="F13" i="6"/>
  <c r="F14" i="6"/>
  <c r="F15" i="6"/>
  <c r="F20" i="6"/>
  <c r="F23" i="6"/>
  <c r="F24" i="6"/>
  <c r="F31" i="6"/>
  <c r="F38" i="6"/>
  <c r="F39" i="6"/>
  <c r="K24" i="6" l="1"/>
  <c r="K23" i="6"/>
  <c r="K20" i="6"/>
  <c r="K10" i="6"/>
  <c r="K12" i="6"/>
  <c r="K31" i="6"/>
  <c r="K38" i="6"/>
  <c r="K39" i="6"/>
  <c r="D19" i="6"/>
  <c r="D22" i="6"/>
  <c r="D37" i="6"/>
  <c r="D21" i="6"/>
  <c r="J21" i="6" l="1"/>
  <c r="F21" i="6"/>
  <c r="H21" i="6"/>
  <c r="H19" i="6"/>
  <c r="J19" i="6"/>
  <c r="F19" i="6"/>
  <c r="J22" i="6"/>
  <c r="F22" i="6"/>
  <c r="H22" i="6"/>
  <c r="J37" i="6"/>
  <c r="F37" i="6"/>
  <c r="H37" i="6"/>
  <c r="D16" i="6"/>
  <c r="D18" i="6"/>
  <c r="D29" i="6"/>
  <c r="D28" i="6"/>
  <c r="D27" i="6"/>
  <c r="D26" i="6"/>
  <c r="D25" i="6"/>
  <c r="D17" i="6"/>
  <c r="J25" i="6" l="1"/>
  <c r="F25" i="6"/>
  <c r="H25" i="6"/>
  <c r="D30" i="6"/>
  <c r="J29" i="6"/>
  <c r="F29" i="6"/>
  <c r="H29" i="6"/>
  <c r="K22" i="6"/>
  <c r="J26" i="6"/>
  <c r="F26" i="6"/>
  <c r="H26" i="6"/>
  <c r="K37" i="6"/>
  <c r="J17" i="6"/>
  <c r="F17" i="6"/>
  <c r="H17" i="6"/>
  <c r="H28" i="6"/>
  <c r="J28" i="6"/>
  <c r="F28" i="6"/>
  <c r="J18" i="6"/>
  <c r="F18" i="6"/>
  <c r="H18" i="6"/>
  <c r="H27" i="6"/>
  <c r="J27" i="6"/>
  <c r="F27" i="6"/>
  <c r="H16" i="6"/>
  <c r="J16" i="6"/>
  <c r="F16" i="6"/>
  <c r="K19" i="6"/>
  <c r="K21" i="6"/>
  <c r="F9" i="6"/>
  <c r="J30" i="6" l="1"/>
  <c r="F30" i="6"/>
  <c r="H30" i="6"/>
  <c r="K27" i="6"/>
  <c r="K18" i="6"/>
  <c r="K16" i="6"/>
  <c r="K28" i="6"/>
  <c r="K17" i="6"/>
  <c r="K26" i="6"/>
  <c r="K29" i="6"/>
  <c r="K25" i="6"/>
  <c r="J9" i="6"/>
  <c r="H9" i="6"/>
  <c r="K30" i="6" l="1"/>
  <c r="K9" i="6"/>
  <c r="D36" i="6" l="1"/>
  <c r="D35" i="6"/>
  <c r="D34" i="6"/>
  <c r="D33" i="6"/>
  <c r="D32" i="6"/>
  <c r="H35" i="6" l="1"/>
  <c r="J35" i="6"/>
  <c r="F35" i="6"/>
  <c r="J33" i="6"/>
  <c r="F33" i="6"/>
  <c r="H33" i="6"/>
  <c r="J34" i="6"/>
  <c r="F34" i="6"/>
  <c r="H34" i="6"/>
  <c r="H32" i="6"/>
  <c r="J32" i="6"/>
  <c r="F32" i="6"/>
  <c r="F40" i="6" s="1"/>
  <c r="K41" i="6" s="1"/>
  <c r="H36" i="6"/>
  <c r="J36" i="6"/>
  <c r="F36" i="6"/>
  <c r="H40" i="6"/>
  <c r="K48" i="6" s="1"/>
  <c r="K33" i="6" l="1"/>
  <c r="K35" i="6"/>
  <c r="K32" i="6"/>
  <c r="K34" i="6"/>
  <c r="K36" i="6"/>
  <c r="J40" i="6"/>
  <c r="K40" i="6" l="1"/>
  <c r="K42" i="6" s="1"/>
  <c r="K43" i="6" s="1"/>
  <c r="K44" i="6" s="1"/>
  <c r="K45" i="6" s="1"/>
  <c r="K46" i="6" s="1"/>
  <c r="K47" i="6" s="1"/>
  <c r="K49" i="6" s="1"/>
  <c r="K50" i="6" s="1"/>
  <c r="J4" i="6" l="1"/>
</calcChain>
</file>

<file path=xl/sharedStrings.xml><?xml version="1.0" encoding="utf-8"?>
<sst xmlns="http://schemas.openxmlformats.org/spreadsheetml/2006/main" count="92" uniqueCount="57">
  <si>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</si>
  <si>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</si>
  <si>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</si>
  <si>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</si>
  <si>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</si>
  <si>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</si>
  <si>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</si>
  <si>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</si>
  <si>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</si>
  <si>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</si>
  <si>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</si>
  <si>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</si>
  <si>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</si>
  <si>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</si>
  <si>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</si>
  <si>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</si>
  <si>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</si>
  <si>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</si>
  <si>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</si>
  <si>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ტ</t>
  </si>
  <si>
    <t xml:space="preserve">ფითხი   </t>
  </si>
  <si>
    <t xml:space="preserve">ზუმფარა     0.009 </t>
  </si>
  <si>
    <t xml:space="preserve">მანქანა/მექანიზმი და სხვა მანქანები </t>
  </si>
  <si>
    <t>სამღებრო ბადე ლენტა</t>
  </si>
  <si>
    <t>სამღებრო კუთხოვანა</t>
  </si>
  <si>
    <t xml:space="preserve">ხარჯთაღრიცხვა </t>
  </si>
  <si>
    <t>სამშენებლო ნაგვის დატვირთვა ა/მ-ზე და ტრანსპორტირება 15 კმ-მდე  მანძილზე</t>
  </si>
  <si>
    <t>სატრანსპორტო ხარჯი (მასალების ღირებულებიდან)</t>
  </si>
  <si>
    <t>საპენსიო დანარიცხები (ხელფასიდან)</t>
  </si>
  <si>
    <t xml:space="preserve">  სადემონტაჟო სამუშაოები</t>
  </si>
  <si>
    <t>სამონტაჟო სამუშაოები</t>
  </si>
  <si>
    <t xml:space="preserve">    ვარკეთილის კლინიკაში დაზიანებული ვინილის იატაკების და კედლების აღდგენის სამუშაოების                    </t>
  </si>
  <si>
    <t xml:space="preserve"> </t>
  </si>
  <si>
    <t>ვინილის ქვეშ არსებული დაზიანებული თვითსწორებადი იატაკის და კერამგრანიტის ფილების დემონტაჟი</t>
  </si>
  <si>
    <t xml:space="preserve">დაზიანებული ლამინატის იატაკის  დემონტაჟი 0  სართულებზე პლინტუსების ჩათვლით </t>
  </si>
  <si>
    <t>კედლების დაზიანებული ზედაპირის გასუფთავება 0 სართულზე იატაკიდან 1.5 მ სიმაღლეზე</t>
  </si>
  <si>
    <t>სამშენებლო ნაგვის შეგროვება გატანა/დატვირთვა ა/მ-ზე და ტრანსპორტირება 15 კმ-მდე  მანძილზე</t>
  </si>
  <si>
    <t xml:space="preserve">ქვიშა               </t>
  </si>
  <si>
    <t>ცემენტი        0.414</t>
  </si>
  <si>
    <t>ტნ</t>
  </si>
  <si>
    <t>ჰიდროიზოლაცია პრაიმერი</t>
  </si>
  <si>
    <t>თვითსწორებადი იატაკის მოწყობა</t>
  </si>
  <si>
    <t>თვითსწორებადი იატაკის ფხვნილი</t>
  </si>
  <si>
    <t xml:space="preserve">იატაკზე ვინილის სფარის მოწყობა  </t>
  </si>
  <si>
    <t>ვინილი სამედიცინო</t>
  </si>
  <si>
    <t>ძაფი პოლივინილქლორიდის</t>
  </si>
  <si>
    <t xml:space="preserve">ვინილის წებო    </t>
  </si>
  <si>
    <t>წებო გრაფიტის</t>
  </si>
  <si>
    <t>გრუნტი</t>
  </si>
  <si>
    <t xml:space="preserve">ვინილის პლინტუსის მოწყობა </t>
  </si>
  <si>
    <t>დაზიანებული იატაკის ვინილის საფარის დემონტაჟი (0 და მე-4) სართულებზე პლინტუსების ჩათვლით 101+130+65</t>
  </si>
  <si>
    <t>კედლების დამუშავება შეღებვა ( 0 სართულზე იატაკიდან 1.5 მ სიმაღლეზე) ნესტმედეგი საღებავით</t>
  </si>
  <si>
    <t xml:space="preserve">სილიკონური ნესტმდეგი საღებავი 0.4 </t>
  </si>
  <si>
    <t>დატბორილი ფართისაგან დაზიანებული მდფ კარის ბლოკის ზირების შეკეთება, ზედაპირის დამუშავება - შეღებვა</t>
  </si>
  <si>
    <r>
      <t xml:space="preserve">იატაკის დამუშავება ფრაგმენტულად ქვიშა-ცემენტის ნარევით, წებოცემენტით და ჰიდროსაიზოლაციო ფენით </t>
    </r>
    <r>
      <rPr>
        <sz val="10"/>
        <color theme="1"/>
        <rFont val="Sylfaen"/>
        <family val="1"/>
      </rPr>
      <t>(დასამუშავებელი ფართი დაზუსტდეს დემონტაჟების შემდეგ)</t>
    </r>
  </si>
  <si>
    <t>მ³</t>
  </si>
  <si>
    <t>სახარჯთაღრიცხვო  ღირ-ბა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</si>
</sst>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2" fontId="3" fillId="0" borderId="0" xfId="0" applyNumberFormat="1" applyFont="1"/>
    <xf numFmtId="0" fontId="7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K58"/>
  <sheetViews>
    <sheetView tabSelected="1" workbookViewId="0">
      <selection activeCell="O5" sqref="O5"/>
    </sheetView>
  </sheetViews>
  <sheetFormatPr defaultRowHeight="15" x14ac:dyDescent="0.25"/>
  <cols>
    <col min="1" max="1" width="3.5703125" customWidth="1"/>
    <col min="2" max="2" width="59.5703125" customWidth="1"/>
    <col min="3" max="3" width="6.7109375" customWidth="1"/>
    <col min="5" max="5" width="6.28515625" customWidth="1"/>
    <col min="6" max="6" width="9.7109375" customWidth="1"/>
    <col min="7" max="7" width="6.28515625" customWidth="1"/>
    <col min="8" max="8" width="9.5703125" customWidth="1"/>
    <col min="9" max="9" width="6.42578125" customWidth="1"/>
    <col min="10" max="10" width="8.42578125" customWidth="1"/>
    <col min="11" max="11" width="13.140625" customWidth="1"/>
  </cols>
  <sheetData>
    <row r="2" spans="1:11" x14ac:dyDescent="0.25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8" x14ac:dyDescent="0.25">
      <c r="A4" s="20"/>
      <c r="B4" s="7"/>
      <c r="C4" s="43" t="s">
        <v>56</v>
      </c>
      <c r="D4" s="43"/>
      <c r="E4" s="43"/>
      <c r="F4" s="43"/>
      <c r="G4" s="43"/>
      <c r="H4" s="43"/>
      <c r="I4" s="43"/>
      <c r="J4" s="44">
        <f>K51</f>
        <v>0</v>
      </c>
      <c r="K4" s="45"/>
    </row>
    <row r="5" spans="1:11" ht="38.25" customHeight="1" x14ac:dyDescent="0.25">
      <c r="A5" s="40" t="s">
        <v>0</v>
      </c>
      <c r="B5" s="40" t="s">
        <v>1</v>
      </c>
      <c r="C5" s="40" t="s">
        <v>2</v>
      </c>
      <c r="D5" s="46" t="s">
        <v>3</v>
      </c>
      <c r="E5" s="48" t="s">
        <v>4</v>
      </c>
      <c r="F5" s="49"/>
      <c r="G5" s="48" t="s">
        <v>5</v>
      </c>
      <c r="H5" s="49"/>
      <c r="I5" s="38" t="s">
        <v>22</v>
      </c>
      <c r="J5" s="39"/>
      <c r="K5" s="40" t="s">
        <v>6</v>
      </c>
    </row>
    <row r="6" spans="1:11" ht="25.5" x14ac:dyDescent="0.25">
      <c r="A6" s="41"/>
      <c r="B6" s="41"/>
      <c r="C6" s="41"/>
      <c r="D6" s="47"/>
      <c r="E6" s="21" t="s">
        <v>7</v>
      </c>
      <c r="F6" s="22" t="s">
        <v>6</v>
      </c>
      <c r="G6" s="21" t="s">
        <v>7</v>
      </c>
      <c r="H6" s="22" t="s">
        <v>6</v>
      </c>
      <c r="I6" s="21" t="s">
        <v>7</v>
      </c>
      <c r="J6" s="22" t="s">
        <v>6</v>
      </c>
      <c r="K6" s="41"/>
    </row>
    <row r="7" spans="1:11" x14ac:dyDescent="0.25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</row>
    <row r="8" spans="1:11" ht="23.25" customHeight="1" x14ac:dyDescent="0.3">
      <c r="A8" s="12"/>
      <c r="B8" s="25" t="s">
        <v>29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ht="30" x14ac:dyDescent="0.25">
      <c r="A9" s="3">
        <v>1</v>
      </c>
      <c r="B9" s="1" t="s">
        <v>50</v>
      </c>
      <c r="C9" s="27" t="s">
        <v>8</v>
      </c>
      <c r="D9" s="8">
        <v>296</v>
      </c>
      <c r="E9" s="8"/>
      <c r="F9" s="8">
        <f t="shared" ref="F9:F39" si="0">E9*D9</f>
        <v>0</v>
      </c>
      <c r="G9" s="8">
        <v>0</v>
      </c>
      <c r="H9" s="8">
        <f t="shared" ref="H9:H39" si="1">G9*D9</f>
        <v>0</v>
      </c>
      <c r="I9" s="8">
        <v>0</v>
      </c>
      <c r="J9" s="8">
        <f t="shared" ref="J9:J39" si="2">I9*D9</f>
        <v>0</v>
      </c>
      <c r="K9" s="8">
        <f t="shared" ref="K9:K39" si="3">J9+H9+F9</f>
        <v>0</v>
      </c>
    </row>
    <row r="10" spans="1:11" ht="30" x14ac:dyDescent="0.25">
      <c r="A10" s="3">
        <v>2</v>
      </c>
      <c r="B10" s="1" t="s">
        <v>33</v>
      </c>
      <c r="C10" s="27" t="s">
        <v>8</v>
      </c>
      <c r="D10" s="8">
        <v>296</v>
      </c>
      <c r="E10" s="8"/>
      <c r="F10" s="8">
        <f t="shared" si="0"/>
        <v>0</v>
      </c>
      <c r="G10" s="8">
        <v>0</v>
      </c>
      <c r="H10" s="8">
        <f t="shared" si="1"/>
        <v>0</v>
      </c>
      <c r="I10" s="8">
        <v>0</v>
      </c>
      <c r="J10" s="8">
        <f t="shared" si="2"/>
        <v>0</v>
      </c>
      <c r="K10" s="8">
        <f t="shared" si="3"/>
        <v>0</v>
      </c>
    </row>
    <row r="11" spans="1:11" ht="30" x14ac:dyDescent="0.25">
      <c r="A11" s="3">
        <v>3</v>
      </c>
      <c r="B11" s="1" t="s">
        <v>34</v>
      </c>
      <c r="C11" s="27" t="s">
        <v>8</v>
      </c>
      <c r="D11" s="8">
        <v>12</v>
      </c>
      <c r="E11" s="8"/>
      <c r="F11" s="8">
        <f t="shared" si="0"/>
        <v>0</v>
      </c>
      <c r="G11" s="8">
        <v>0</v>
      </c>
      <c r="H11" s="8">
        <f t="shared" si="1"/>
        <v>0</v>
      </c>
      <c r="I11" s="8">
        <v>0</v>
      </c>
      <c r="J11" s="8">
        <f t="shared" si="2"/>
        <v>0</v>
      </c>
      <c r="K11" s="8">
        <f t="shared" si="3"/>
        <v>0</v>
      </c>
    </row>
    <row r="12" spans="1:11" ht="30" x14ac:dyDescent="0.25">
      <c r="A12" s="3">
        <v>4</v>
      </c>
      <c r="B12" s="1" t="s">
        <v>35</v>
      </c>
      <c r="C12" s="27" t="s">
        <v>8</v>
      </c>
      <c r="D12" s="8">
        <v>344</v>
      </c>
      <c r="E12" s="8"/>
      <c r="F12" s="8">
        <f t="shared" si="0"/>
        <v>0</v>
      </c>
      <c r="G12" s="8">
        <v>0</v>
      </c>
      <c r="H12" s="8">
        <f t="shared" si="1"/>
        <v>0</v>
      </c>
      <c r="I12" s="8">
        <v>0</v>
      </c>
      <c r="J12" s="8">
        <f t="shared" si="2"/>
        <v>0</v>
      </c>
      <c r="K12" s="8">
        <f t="shared" si="3"/>
        <v>0</v>
      </c>
    </row>
    <row r="13" spans="1:11" ht="30" x14ac:dyDescent="0.25">
      <c r="A13" s="3">
        <v>5</v>
      </c>
      <c r="B13" s="1" t="s">
        <v>36</v>
      </c>
      <c r="C13" s="27" t="s">
        <v>19</v>
      </c>
      <c r="D13" s="8">
        <v>16</v>
      </c>
      <c r="E13" s="27"/>
      <c r="F13" s="8">
        <f t="shared" si="0"/>
        <v>0</v>
      </c>
      <c r="G13" s="8">
        <v>0</v>
      </c>
      <c r="H13" s="8">
        <f t="shared" si="1"/>
        <v>0</v>
      </c>
      <c r="I13" s="8">
        <v>0</v>
      </c>
      <c r="J13" s="8">
        <f t="shared" si="2"/>
        <v>0</v>
      </c>
      <c r="K13" s="8">
        <f t="shared" si="3"/>
        <v>0</v>
      </c>
    </row>
    <row r="14" spans="1:11" ht="25.5" customHeight="1" x14ac:dyDescent="0.25">
      <c r="A14" s="3"/>
      <c r="B14" s="25" t="s">
        <v>30</v>
      </c>
      <c r="C14" s="27"/>
      <c r="D14" s="27"/>
      <c r="E14" s="27"/>
      <c r="F14" s="8">
        <f t="shared" si="0"/>
        <v>0</v>
      </c>
      <c r="G14" s="27"/>
      <c r="H14" s="8">
        <f t="shared" si="1"/>
        <v>0</v>
      </c>
      <c r="I14" s="27"/>
      <c r="J14" s="8">
        <f t="shared" si="2"/>
        <v>0</v>
      </c>
      <c r="K14" s="8">
        <f t="shared" si="3"/>
        <v>0</v>
      </c>
    </row>
    <row r="15" spans="1:11" ht="45" customHeight="1" x14ac:dyDescent="0.25">
      <c r="A15" s="4">
        <v>1</v>
      </c>
      <c r="B15" s="11" t="s">
        <v>54</v>
      </c>
      <c r="C15" s="23" t="s">
        <v>8</v>
      </c>
      <c r="D15" s="9">
        <v>120</v>
      </c>
      <c r="E15" s="9"/>
      <c r="F15" s="8">
        <f t="shared" si="0"/>
        <v>0</v>
      </c>
      <c r="G15" s="9">
        <v>0</v>
      </c>
      <c r="H15" s="8">
        <f t="shared" si="1"/>
        <v>0</v>
      </c>
      <c r="I15" s="9"/>
      <c r="J15" s="8">
        <f t="shared" si="2"/>
        <v>0</v>
      </c>
      <c r="K15" s="8">
        <f t="shared" si="3"/>
        <v>0</v>
      </c>
    </row>
    <row r="16" spans="1:11" ht="15.75" customHeight="1" x14ac:dyDescent="0.25">
      <c r="A16" s="4"/>
      <c r="B16" s="15" t="s">
        <v>37</v>
      </c>
      <c r="C16" s="23" t="s">
        <v>55</v>
      </c>
      <c r="D16" s="9">
        <f>D15*0.05*1.2</f>
        <v>7.1999999999999993</v>
      </c>
      <c r="E16" s="9">
        <v>0</v>
      </c>
      <c r="F16" s="8">
        <f t="shared" si="0"/>
        <v>0</v>
      </c>
      <c r="G16" s="9"/>
      <c r="H16" s="8">
        <f t="shared" si="1"/>
        <v>0</v>
      </c>
      <c r="I16" s="9">
        <v>0</v>
      </c>
      <c r="J16" s="8">
        <f t="shared" si="2"/>
        <v>0</v>
      </c>
      <c r="K16" s="8">
        <f t="shared" si="3"/>
        <v>0</v>
      </c>
    </row>
    <row r="17" spans="1:11" ht="15.75" customHeight="1" x14ac:dyDescent="0.25">
      <c r="A17" s="4"/>
      <c r="B17" s="15" t="s">
        <v>38</v>
      </c>
      <c r="C17" s="23" t="s">
        <v>39</v>
      </c>
      <c r="D17" s="9">
        <f>D15*0.05*0.414</f>
        <v>2.484</v>
      </c>
      <c r="E17" s="9">
        <v>0</v>
      </c>
      <c r="F17" s="8">
        <f t="shared" si="0"/>
        <v>0</v>
      </c>
      <c r="G17" s="9"/>
      <c r="H17" s="8">
        <f t="shared" si="1"/>
        <v>0</v>
      </c>
      <c r="I17" s="9">
        <v>0</v>
      </c>
      <c r="J17" s="8">
        <f t="shared" si="2"/>
        <v>0</v>
      </c>
      <c r="K17" s="8">
        <f t="shared" si="3"/>
        <v>0</v>
      </c>
    </row>
    <row r="18" spans="1:11" ht="15.75" customHeight="1" x14ac:dyDescent="0.25">
      <c r="A18" s="4"/>
      <c r="B18" s="15" t="s">
        <v>40</v>
      </c>
      <c r="C18" s="23" t="s">
        <v>13</v>
      </c>
      <c r="D18" s="9">
        <f>D15*2*0.4</f>
        <v>96</v>
      </c>
      <c r="E18" s="9">
        <v>0</v>
      </c>
      <c r="F18" s="8">
        <f t="shared" si="0"/>
        <v>0</v>
      </c>
      <c r="G18" s="9"/>
      <c r="H18" s="8">
        <f t="shared" si="1"/>
        <v>0</v>
      </c>
      <c r="I18" s="9">
        <v>0</v>
      </c>
      <c r="J18" s="8">
        <f t="shared" si="2"/>
        <v>0</v>
      </c>
      <c r="K18" s="8">
        <f t="shared" si="3"/>
        <v>0</v>
      </c>
    </row>
    <row r="19" spans="1:11" x14ac:dyDescent="0.25">
      <c r="A19" s="4"/>
      <c r="B19" s="15" t="s">
        <v>11</v>
      </c>
      <c r="C19" s="23" t="s">
        <v>12</v>
      </c>
      <c r="D19" s="9">
        <f>D15*0.02</f>
        <v>2.4</v>
      </c>
      <c r="E19" s="9">
        <v>0</v>
      </c>
      <c r="F19" s="8">
        <f t="shared" si="0"/>
        <v>0</v>
      </c>
      <c r="G19" s="9"/>
      <c r="H19" s="8">
        <f t="shared" si="1"/>
        <v>0</v>
      </c>
      <c r="I19" s="9"/>
      <c r="J19" s="8">
        <f t="shared" si="2"/>
        <v>0</v>
      </c>
      <c r="K19" s="8">
        <f t="shared" si="3"/>
        <v>0</v>
      </c>
    </row>
    <row r="20" spans="1:11" x14ac:dyDescent="0.25">
      <c r="A20" s="4">
        <v>2</v>
      </c>
      <c r="B20" s="11" t="s">
        <v>41</v>
      </c>
      <c r="C20" s="12" t="s">
        <v>8</v>
      </c>
      <c r="D20" s="9">
        <v>308</v>
      </c>
      <c r="E20" s="9"/>
      <c r="F20" s="8">
        <f t="shared" si="0"/>
        <v>0</v>
      </c>
      <c r="G20" s="9">
        <v>0</v>
      </c>
      <c r="H20" s="8">
        <f t="shared" si="1"/>
        <v>0</v>
      </c>
      <c r="I20" s="9"/>
      <c r="J20" s="8">
        <f t="shared" si="2"/>
        <v>0</v>
      </c>
      <c r="K20" s="8">
        <f t="shared" si="3"/>
        <v>0</v>
      </c>
    </row>
    <row r="21" spans="1:11" x14ac:dyDescent="0.25">
      <c r="A21" s="4"/>
      <c r="B21" s="10" t="s">
        <v>42</v>
      </c>
      <c r="C21" s="12" t="s">
        <v>13</v>
      </c>
      <c r="D21" s="9">
        <f>D20*4.5</f>
        <v>1386</v>
      </c>
      <c r="E21" s="9">
        <v>0</v>
      </c>
      <c r="F21" s="8">
        <f t="shared" si="0"/>
        <v>0</v>
      </c>
      <c r="G21" s="9"/>
      <c r="H21" s="8">
        <f t="shared" si="1"/>
        <v>0</v>
      </c>
      <c r="I21" s="9">
        <v>0</v>
      </c>
      <c r="J21" s="8">
        <f t="shared" si="2"/>
        <v>0</v>
      </c>
      <c r="K21" s="8">
        <f t="shared" si="3"/>
        <v>0</v>
      </c>
    </row>
    <row r="22" spans="1:11" ht="15.75" x14ac:dyDescent="0.3">
      <c r="A22" s="4"/>
      <c r="B22" s="13" t="s">
        <v>11</v>
      </c>
      <c r="C22" s="12" t="s">
        <v>12</v>
      </c>
      <c r="D22" s="9">
        <f>D20*0.01</f>
        <v>3.08</v>
      </c>
      <c r="E22" s="9">
        <v>0</v>
      </c>
      <c r="F22" s="8">
        <f t="shared" si="0"/>
        <v>0</v>
      </c>
      <c r="G22" s="9"/>
      <c r="H22" s="8">
        <f t="shared" si="1"/>
        <v>0</v>
      </c>
      <c r="I22" s="9"/>
      <c r="J22" s="8">
        <f t="shared" si="2"/>
        <v>0</v>
      </c>
      <c r="K22" s="8">
        <f t="shared" si="3"/>
        <v>0</v>
      </c>
    </row>
    <row r="23" spans="1:11" x14ac:dyDescent="0.25">
      <c r="A23" s="3">
        <v>3</v>
      </c>
      <c r="B23" s="14" t="s">
        <v>43</v>
      </c>
      <c r="C23" s="12" t="s">
        <v>8</v>
      </c>
      <c r="D23" s="9">
        <v>308</v>
      </c>
      <c r="E23" s="9"/>
      <c r="F23" s="8">
        <f t="shared" si="0"/>
        <v>0</v>
      </c>
      <c r="G23" s="9">
        <v>0</v>
      </c>
      <c r="H23" s="8">
        <f t="shared" si="1"/>
        <v>0</v>
      </c>
      <c r="I23" s="9"/>
      <c r="J23" s="8">
        <f t="shared" si="2"/>
        <v>0</v>
      </c>
      <c r="K23" s="8">
        <f t="shared" si="3"/>
        <v>0</v>
      </c>
    </row>
    <row r="24" spans="1:11" s="2" customFormat="1" x14ac:dyDescent="0.25">
      <c r="A24" s="3">
        <v>4</v>
      </c>
      <c r="B24" s="14" t="s">
        <v>49</v>
      </c>
      <c r="C24" s="12" t="s">
        <v>10</v>
      </c>
      <c r="D24" s="9">
        <v>140</v>
      </c>
      <c r="E24" s="9"/>
      <c r="F24" s="8">
        <f t="shared" si="0"/>
        <v>0</v>
      </c>
      <c r="G24" s="9">
        <v>0</v>
      </c>
      <c r="H24" s="8">
        <f t="shared" si="1"/>
        <v>0</v>
      </c>
      <c r="I24" s="9"/>
      <c r="J24" s="8">
        <f t="shared" si="2"/>
        <v>0</v>
      </c>
      <c r="K24" s="8">
        <f t="shared" si="3"/>
        <v>0</v>
      </c>
    </row>
    <row r="25" spans="1:11" x14ac:dyDescent="0.25">
      <c r="A25" s="3"/>
      <c r="B25" s="15" t="s">
        <v>44</v>
      </c>
      <c r="C25" s="12" t="s">
        <v>8</v>
      </c>
      <c r="D25" s="9">
        <f>D23*1.07 +D24*0.15</f>
        <v>350.56</v>
      </c>
      <c r="E25" s="9">
        <v>0</v>
      </c>
      <c r="F25" s="8">
        <f t="shared" si="0"/>
        <v>0</v>
      </c>
      <c r="G25" s="9"/>
      <c r="H25" s="8">
        <f t="shared" si="1"/>
        <v>0</v>
      </c>
      <c r="I25" s="9">
        <v>0</v>
      </c>
      <c r="J25" s="8">
        <f t="shared" si="2"/>
        <v>0</v>
      </c>
      <c r="K25" s="8">
        <f t="shared" si="3"/>
        <v>0</v>
      </c>
    </row>
    <row r="26" spans="1:11" x14ac:dyDescent="0.25">
      <c r="A26" s="3"/>
      <c r="B26" s="16" t="s">
        <v>45</v>
      </c>
      <c r="C26" s="12" t="s">
        <v>10</v>
      </c>
      <c r="D26" s="9">
        <f>D23*2</f>
        <v>616</v>
      </c>
      <c r="E26" s="9">
        <v>0</v>
      </c>
      <c r="F26" s="8">
        <f t="shared" si="0"/>
        <v>0</v>
      </c>
      <c r="G26" s="17"/>
      <c r="H26" s="8">
        <f t="shared" si="1"/>
        <v>0</v>
      </c>
      <c r="I26" s="9">
        <v>0</v>
      </c>
      <c r="J26" s="8">
        <f t="shared" si="2"/>
        <v>0</v>
      </c>
      <c r="K26" s="8">
        <f t="shared" si="3"/>
        <v>0</v>
      </c>
    </row>
    <row r="27" spans="1:11" x14ac:dyDescent="0.25">
      <c r="A27" s="3"/>
      <c r="B27" s="15" t="s">
        <v>46</v>
      </c>
      <c r="C27" s="12" t="s">
        <v>13</v>
      </c>
      <c r="D27" s="9">
        <f>D23*0.4</f>
        <v>123.2</v>
      </c>
      <c r="E27" s="9">
        <v>0</v>
      </c>
      <c r="F27" s="8">
        <f t="shared" si="0"/>
        <v>0</v>
      </c>
      <c r="G27" s="9"/>
      <c r="H27" s="8">
        <f t="shared" si="1"/>
        <v>0</v>
      </c>
      <c r="I27" s="9">
        <v>0</v>
      </c>
      <c r="J27" s="8">
        <f t="shared" si="2"/>
        <v>0</v>
      </c>
      <c r="K27" s="8">
        <f t="shared" si="3"/>
        <v>0</v>
      </c>
    </row>
    <row r="28" spans="1:11" x14ac:dyDescent="0.25">
      <c r="A28" s="3"/>
      <c r="B28" s="15" t="s">
        <v>47</v>
      </c>
      <c r="C28" s="12" t="s">
        <v>13</v>
      </c>
      <c r="D28" s="9">
        <f>D23*0.33</f>
        <v>101.64</v>
      </c>
      <c r="E28" s="9">
        <v>0</v>
      </c>
      <c r="F28" s="8">
        <f t="shared" si="0"/>
        <v>0</v>
      </c>
      <c r="G28" s="9"/>
      <c r="H28" s="8">
        <f t="shared" si="1"/>
        <v>0</v>
      </c>
      <c r="I28" s="9">
        <v>0</v>
      </c>
      <c r="J28" s="8">
        <f t="shared" si="2"/>
        <v>0</v>
      </c>
      <c r="K28" s="8">
        <f t="shared" si="3"/>
        <v>0</v>
      </c>
    </row>
    <row r="29" spans="1:11" x14ac:dyDescent="0.25">
      <c r="A29" s="3"/>
      <c r="B29" s="15" t="s">
        <v>48</v>
      </c>
      <c r="C29" s="12" t="s">
        <v>13</v>
      </c>
      <c r="D29" s="9">
        <f>D23*0.35</f>
        <v>107.8</v>
      </c>
      <c r="E29" s="9">
        <v>0</v>
      </c>
      <c r="F29" s="8">
        <f t="shared" si="0"/>
        <v>0</v>
      </c>
      <c r="G29" s="9"/>
      <c r="H29" s="8">
        <f t="shared" si="1"/>
        <v>0</v>
      </c>
      <c r="I29" s="9">
        <v>0</v>
      </c>
      <c r="J29" s="8">
        <f t="shared" si="2"/>
        <v>0</v>
      </c>
      <c r="K29" s="8">
        <f t="shared" si="3"/>
        <v>0</v>
      </c>
    </row>
    <row r="30" spans="1:11" ht="15.75" x14ac:dyDescent="0.3">
      <c r="A30" s="3"/>
      <c r="B30" s="13" t="s">
        <v>11</v>
      </c>
      <c r="C30" s="12" t="s">
        <v>12</v>
      </c>
      <c r="D30" s="9">
        <f>D25*0.02</f>
        <v>7.0112000000000005</v>
      </c>
      <c r="E30" s="9">
        <v>0</v>
      </c>
      <c r="F30" s="8">
        <f t="shared" si="0"/>
        <v>0</v>
      </c>
      <c r="G30" s="9"/>
      <c r="H30" s="8">
        <f t="shared" si="1"/>
        <v>0</v>
      </c>
      <c r="I30" s="9"/>
      <c r="J30" s="8">
        <f t="shared" si="2"/>
        <v>0</v>
      </c>
      <c r="K30" s="8">
        <f t="shared" si="3"/>
        <v>0</v>
      </c>
    </row>
    <row r="31" spans="1:11" s="2" customFormat="1" ht="30" x14ac:dyDescent="0.25">
      <c r="A31" s="3">
        <v>6</v>
      </c>
      <c r="B31" s="11" t="s">
        <v>51</v>
      </c>
      <c r="C31" s="27" t="s">
        <v>8</v>
      </c>
      <c r="D31" s="8">
        <v>312</v>
      </c>
      <c r="E31" s="8"/>
      <c r="F31" s="8">
        <f t="shared" si="0"/>
        <v>0</v>
      </c>
      <c r="G31" s="8">
        <v>0</v>
      </c>
      <c r="H31" s="8">
        <f t="shared" si="1"/>
        <v>0</v>
      </c>
      <c r="I31" s="8"/>
      <c r="J31" s="8">
        <f t="shared" si="2"/>
        <v>0</v>
      </c>
      <c r="K31" s="8">
        <f t="shared" si="3"/>
        <v>0</v>
      </c>
    </row>
    <row r="32" spans="1:11" x14ac:dyDescent="0.25">
      <c r="A32" s="3"/>
      <c r="B32" s="1" t="s">
        <v>20</v>
      </c>
      <c r="C32" s="27" t="s">
        <v>13</v>
      </c>
      <c r="D32" s="8">
        <f>D31*0.5</f>
        <v>156</v>
      </c>
      <c r="E32" s="8">
        <v>0</v>
      </c>
      <c r="F32" s="8">
        <f t="shared" si="0"/>
        <v>0</v>
      </c>
      <c r="G32" s="8"/>
      <c r="H32" s="8">
        <f t="shared" si="1"/>
        <v>0</v>
      </c>
      <c r="I32" s="8"/>
      <c r="J32" s="8">
        <f t="shared" si="2"/>
        <v>0</v>
      </c>
      <c r="K32" s="8">
        <f t="shared" si="3"/>
        <v>0</v>
      </c>
    </row>
    <row r="33" spans="1:11" x14ac:dyDescent="0.25">
      <c r="A33" s="3"/>
      <c r="B33" s="1" t="s">
        <v>52</v>
      </c>
      <c r="C33" s="27" t="s">
        <v>13</v>
      </c>
      <c r="D33" s="8">
        <f>D31*0.4</f>
        <v>124.80000000000001</v>
      </c>
      <c r="E33" s="8">
        <v>0</v>
      </c>
      <c r="F33" s="8">
        <f t="shared" si="0"/>
        <v>0</v>
      </c>
      <c r="G33" s="8"/>
      <c r="H33" s="8">
        <f t="shared" si="1"/>
        <v>0</v>
      </c>
      <c r="I33" s="8"/>
      <c r="J33" s="8">
        <f t="shared" si="2"/>
        <v>0</v>
      </c>
      <c r="K33" s="8">
        <f t="shared" si="3"/>
        <v>0</v>
      </c>
    </row>
    <row r="34" spans="1:11" x14ac:dyDescent="0.25">
      <c r="A34" s="3"/>
      <c r="B34" s="1" t="s">
        <v>21</v>
      </c>
      <c r="C34" s="27" t="s">
        <v>8</v>
      </c>
      <c r="D34" s="8">
        <f>D31*0.009</f>
        <v>2.8079999999999998</v>
      </c>
      <c r="E34" s="8">
        <v>0</v>
      </c>
      <c r="F34" s="8">
        <f t="shared" si="0"/>
        <v>0</v>
      </c>
      <c r="G34" s="8"/>
      <c r="H34" s="8">
        <f t="shared" si="1"/>
        <v>0</v>
      </c>
      <c r="I34" s="8"/>
      <c r="J34" s="8">
        <f t="shared" si="2"/>
        <v>0</v>
      </c>
      <c r="K34" s="8">
        <f t="shared" si="3"/>
        <v>0</v>
      </c>
    </row>
    <row r="35" spans="1:11" x14ac:dyDescent="0.25">
      <c r="A35" s="3"/>
      <c r="B35" s="1" t="s">
        <v>23</v>
      </c>
      <c r="C35" s="27" t="s">
        <v>10</v>
      </c>
      <c r="D35" s="28">
        <f>D31*0.4</f>
        <v>124.80000000000001</v>
      </c>
      <c r="E35" s="8">
        <v>0</v>
      </c>
      <c r="F35" s="8">
        <f t="shared" si="0"/>
        <v>0</v>
      </c>
      <c r="G35" s="8"/>
      <c r="H35" s="8">
        <f t="shared" si="1"/>
        <v>0</v>
      </c>
      <c r="I35" s="8"/>
      <c r="J35" s="8">
        <f t="shared" si="2"/>
        <v>0</v>
      </c>
      <c r="K35" s="8">
        <f t="shared" si="3"/>
        <v>0</v>
      </c>
    </row>
    <row r="36" spans="1:11" x14ac:dyDescent="0.25">
      <c r="A36" s="3"/>
      <c r="B36" s="1" t="s">
        <v>24</v>
      </c>
      <c r="C36" s="27" t="s">
        <v>10</v>
      </c>
      <c r="D36" s="28">
        <f>D31*0.3</f>
        <v>93.6</v>
      </c>
      <c r="E36" s="8">
        <v>0</v>
      </c>
      <c r="F36" s="8">
        <f t="shared" si="0"/>
        <v>0</v>
      </c>
      <c r="G36" s="8"/>
      <c r="H36" s="8">
        <f t="shared" si="1"/>
        <v>0</v>
      </c>
      <c r="I36" s="8"/>
      <c r="J36" s="8">
        <f t="shared" si="2"/>
        <v>0</v>
      </c>
      <c r="K36" s="8">
        <f t="shared" si="3"/>
        <v>0</v>
      </c>
    </row>
    <row r="37" spans="1:11" x14ac:dyDescent="0.25">
      <c r="A37" s="3"/>
      <c r="B37" s="1" t="s">
        <v>11</v>
      </c>
      <c r="C37" s="27" t="s">
        <v>12</v>
      </c>
      <c r="D37" s="8">
        <f>D31*0.01</f>
        <v>3.12</v>
      </c>
      <c r="E37" s="8">
        <v>0</v>
      </c>
      <c r="F37" s="8">
        <f t="shared" si="0"/>
        <v>0</v>
      </c>
      <c r="G37" s="8"/>
      <c r="H37" s="8">
        <f t="shared" si="1"/>
        <v>0</v>
      </c>
      <c r="I37" s="8"/>
      <c r="J37" s="8">
        <f t="shared" si="2"/>
        <v>0</v>
      </c>
      <c r="K37" s="8">
        <f t="shared" si="3"/>
        <v>0</v>
      </c>
    </row>
    <row r="38" spans="1:11" ht="45" x14ac:dyDescent="0.25">
      <c r="A38" s="3">
        <v>7</v>
      </c>
      <c r="B38" s="11" t="s">
        <v>53</v>
      </c>
      <c r="C38" s="12" t="s">
        <v>9</v>
      </c>
      <c r="D38" s="9">
        <v>8</v>
      </c>
      <c r="E38" s="8">
        <v>0</v>
      </c>
      <c r="F38" s="8">
        <f t="shared" si="0"/>
        <v>0</v>
      </c>
      <c r="G38" s="9">
        <v>0</v>
      </c>
      <c r="H38" s="8">
        <f t="shared" si="1"/>
        <v>0</v>
      </c>
      <c r="I38" s="9">
        <v>0</v>
      </c>
      <c r="J38" s="8">
        <f t="shared" si="2"/>
        <v>0</v>
      </c>
      <c r="K38" s="8">
        <f t="shared" si="3"/>
        <v>0</v>
      </c>
    </row>
    <row r="39" spans="1:11" ht="30" x14ac:dyDescent="0.25">
      <c r="A39" s="5">
        <v>8</v>
      </c>
      <c r="B39" s="1" t="s">
        <v>26</v>
      </c>
      <c r="C39" s="27" t="s">
        <v>19</v>
      </c>
      <c r="D39" s="8">
        <v>1.1000000000000001</v>
      </c>
      <c r="E39" s="8"/>
      <c r="F39" s="8">
        <f t="shared" si="0"/>
        <v>0</v>
      </c>
      <c r="G39" s="8">
        <v>0</v>
      </c>
      <c r="H39" s="8">
        <f t="shared" si="1"/>
        <v>0</v>
      </c>
      <c r="I39" s="8">
        <v>0</v>
      </c>
      <c r="J39" s="8">
        <f t="shared" si="2"/>
        <v>0</v>
      </c>
      <c r="K39" s="8">
        <f t="shared" si="3"/>
        <v>0</v>
      </c>
    </row>
    <row r="40" spans="1:11" x14ac:dyDescent="0.25">
      <c r="A40" s="3"/>
      <c r="B40" s="1" t="s">
        <v>6</v>
      </c>
      <c r="C40" s="27"/>
      <c r="D40" s="8"/>
      <c r="E40" s="8"/>
      <c r="F40" s="8">
        <f>SUM(F9:F39)</f>
        <v>0</v>
      </c>
      <c r="G40" s="8"/>
      <c r="H40" s="8">
        <f>SUM(H9:H39)</f>
        <v>0</v>
      </c>
      <c r="I40" s="8"/>
      <c r="J40" s="8">
        <f>SUM(J9:J39)</f>
        <v>0</v>
      </c>
      <c r="K40" s="8">
        <f>SUM(K9:K39)</f>
        <v>0</v>
      </c>
    </row>
    <row r="41" spans="1:11" x14ac:dyDescent="0.25">
      <c r="A41" s="6"/>
      <c r="B41" s="19" t="s">
        <v>27</v>
      </c>
      <c r="C41" s="29">
        <v>0.04</v>
      </c>
      <c r="D41" s="8"/>
      <c r="E41" s="27"/>
      <c r="F41" s="8"/>
      <c r="G41" s="8"/>
      <c r="H41" s="8"/>
      <c r="I41" s="8"/>
      <c r="J41" s="27"/>
      <c r="K41" s="8">
        <f>F40*C41</f>
        <v>0</v>
      </c>
    </row>
    <row r="42" spans="1:11" x14ac:dyDescent="0.25">
      <c r="A42" s="6"/>
      <c r="B42" s="19" t="s">
        <v>6</v>
      </c>
      <c r="C42" s="25"/>
      <c r="D42" s="18"/>
      <c r="E42" s="25"/>
      <c r="F42" s="25"/>
      <c r="G42" s="18"/>
      <c r="H42" s="18"/>
      <c r="I42" s="18"/>
      <c r="J42" s="25"/>
      <c r="K42" s="8">
        <f>K41+K40</f>
        <v>0</v>
      </c>
    </row>
    <row r="43" spans="1:11" x14ac:dyDescent="0.25">
      <c r="A43" s="6"/>
      <c r="B43" s="19" t="s">
        <v>14</v>
      </c>
      <c r="C43" s="29">
        <v>7.0000000000000007E-2</v>
      </c>
      <c r="D43" s="8"/>
      <c r="E43" s="27"/>
      <c r="F43" s="27"/>
      <c r="G43" s="8"/>
      <c r="H43" s="8"/>
      <c r="I43" s="8"/>
      <c r="J43" s="27"/>
      <c r="K43" s="8">
        <f>K42*C43</f>
        <v>0</v>
      </c>
    </row>
    <row r="44" spans="1:11" x14ac:dyDescent="0.25">
      <c r="A44" s="10"/>
      <c r="B44" s="19" t="s">
        <v>6</v>
      </c>
      <c r="C44" s="25"/>
      <c r="D44" s="18"/>
      <c r="E44" s="25"/>
      <c r="F44" s="25"/>
      <c r="G44" s="18"/>
      <c r="H44" s="18"/>
      <c r="I44" s="18"/>
      <c r="J44" s="25"/>
      <c r="K44" s="30">
        <f>K43+K42</f>
        <v>0</v>
      </c>
    </row>
    <row r="45" spans="1:11" x14ac:dyDescent="0.25">
      <c r="A45" s="10"/>
      <c r="B45" s="19" t="s">
        <v>15</v>
      </c>
      <c r="C45" s="29">
        <v>0.05</v>
      </c>
      <c r="D45" s="8"/>
      <c r="E45" s="27"/>
      <c r="F45" s="27"/>
      <c r="G45" s="8"/>
      <c r="H45" s="8"/>
      <c r="I45" s="8"/>
      <c r="J45" s="27"/>
      <c r="K45" s="30">
        <f>K44*C45</f>
        <v>0</v>
      </c>
    </row>
    <row r="46" spans="1:11" x14ac:dyDescent="0.25">
      <c r="A46" s="31"/>
      <c r="B46" s="19" t="s">
        <v>6</v>
      </c>
      <c r="C46" s="25"/>
      <c r="D46" s="18"/>
      <c r="E46" s="25"/>
      <c r="F46" s="25"/>
      <c r="G46" s="18"/>
      <c r="H46" s="18"/>
      <c r="I46" s="18"/>
      <c r="J46" s="25"/>
      <c r="K46" s="30">
        <f>K45+K44</f>
        <v>0</v>
      </c>
    </row>
    <row r="47" spans="1:11" x14ac:dyDescent="0.25">
      <c r="A47" s="31"/>
      <c r="B47" s="19" t="s">
        <v>18</v>
      </c>
      <c r="C47" s="29">
        <v>0.01</v>
      </c>
      <c r="D47" s="8"/>
      <c r="E47" s="27"/>
      <c r="F47" s="27"/>
      <c r="G47" s="8"/>
      <c r="H47" s="8"/>
      <c r="I47" s="8"/>
      <c r="J47" s="27"/>
      <c r="K47" s="30">
        <f>K46*C47</f>
        <v>0</v>
      </c>
    </row>
    <row r="48" spans="1:11" x14ac:dyDescent="0.25">
      <c r="A48" s="31"/>
      <c r="B48" s="19" t="s">
        <v>28</v>
      </c>
      <c r="C48" s="29">
        <v>0.02</v>
      </c>
      <c r="D48" s="8"/>
      <c r="E48" s="27"/>
      <c r="F48" s="27"/>
      <c r="G48" s="8"/>
      <c r="H48" s="8"/>
      <c r="I48" s="8"/>
      <c r="J48" s="27"/>
      <c r="K48" s="30">
        <f>H40*C48</f>
        <v>0</v>
      </c>
    </row>
    <row r="49" spans="1:11" x14ac:dyDescent="0.25">
      <c r="A49" s="31"/>
      <c r="B49" s="19" t="s">
        <v>6</v>
      </c>
      <c r="C49" s="25"/>
      <c r="D49" s="18"/>
      <c r="E49" s="25"/>
      <c r="F49" s="25"/>
      <c r="G49" s="18"/>
      <c r="H49" s="18"/>
      <c r="I49" s="18"/>
      <c r="J49" s="25"/>
      <c r="K49" s="30">
        <f>K48+K47+K46</f>
        <v>0</v>
      </c>
    </row>
    <row r="50" spans="1:11" x14ac:dyDescent="0.25">
      <c r="A50" s="10"/>
      <c r="B50" s="1" t="s">
        <v>16</v>
      </c>
      <c r="C50" s="29">
        <v>0.18</v>
      </c>
      <c r="D50" s="8"/>
      <c r="E50" s="27"/>
      <c r="F50" s="27"/>
      <c r="G50" s="27"/>
      <c r="H50" s="27"/>
      <c r="I50" s="27"/>
      <c r="J50" s="27"/>
      <c r="K50" s="30">
        <f>K49*C50</f>
        <v>0</v>
      </c>
    </row>
    <row r="51" spans="1:11" x14ac:dyDescent="0.25">
      <c r="A51" s="12"/>
      <c r="B51" s="1" t="s">
        <v>17</v>
      </c>
      <c r="C51" s="25"/>
      <c r="D51" s="25"/>
      <c r="E51" s="25"/>
      <c r="F51" s="25"/>
      <c r="G51" s="27"/>
      <c r="H51" s="27"/>
      <c r="I51" s="27"/>
      <c r="J51" s="27"/>
      <c r="K51" s="34">
        <f>K50+K49</f>
        <v>0</v>
      </c>
    </row>
    <row r="52" spans="1:11" ht="15.75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5"/>
    </row>
    <row r="53" spans="1:11" ht="15.75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6"/>
    </row>
    <row r="54" spans="1:11" x14ac:dyDescent="0.25">
      <c r="A54" s="32"/>
      <c r="B54" s="33"/>
      <c r="C54" s="37"/>
      <c r="D54" s="37"/>
      <c r="E54" s="37"/>
      <c r="F54" s="37"/>
      <c r="G54" s="37"/>
      <c r="H54" s="37"/>
      <c r="I54" s="37"/>
      <c r="J54" s="37"/>
      <c r="K54" s="32"/>
    </row>
    <row r="55" spans="1:1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8" spans="1:11" x14ac:dyDescent="0.25">
      <c r="B58" t="s">
        <v>32</v>
      </c>
    </row>
  </sheetData>
  <mergeCells count="13">
    <mergeCell ref="C54:J54"/>
    <mergeCell ref="I5:J5"/>
    <mergeCell ref="K5:K6"/>
    <mergeCell ref="A2:K2"/>
    <mergeCell ref="A3:K3"/>
    <mergeCell ref="C4:I4"/>
    <mergeCell ref="J4:K4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ვარკეთილი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2021-04-15T15:01:04Z</dcterms:modified>
</cp:coreProperties>
</file>